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680" windowHeight="13005" activeTab="0"/>
  </bookViews>
  <sheets>
    <sheet name="제1작업" sheetId="1" r:id="rId1"/>
    <sheet name="제2작업" sheetId="2" r:id="rId2"/>
    <sheet name="제3작업" sheetId="3" r:id="rId3"/>
    <sheet name="제4작업" sheetId="4" r:id="rId4"/>
  </sheets>
  <definedNames>
    <definedName name="CRITERIA" localSheetId="1">'제2작업'!$B$14:$C$15</definedName>
    <definedName name="EXTRACT" localSheetId="1">'제2작업'!$B$18:$H$18</definedName>
  </definedNames>
  <calcPr fullCalcOnLoad="1"/>
</workbook>
</file>

<file path=xl/sharedStrings.xml><?xml version="1.0" encoding="utf-8"?>
<sst xmlns="http://schemas.openxmlformats.org/spreadsheetml/2006/main" count="166" uniqueCount="68">
  <si>
    <t>관리코드</t>
  </si>
  <si>
    <t>업체</t>
  </si>
  <si>
    <t>담당자</t>
  </si>
  <si>
    <t>업체</t>
  </si>
  <si>
    <t>지역</t>
  </si>
  <si>
    <t>담당자</t>
  </si>
  <si>
    <t>입점일</t>
  </si>
  <si>
    <t>판매금액
(단위:백만원)</t>
  </si>
  <si>
    <t>마진율</t>
  </si>
  <si>
    <t>입점품목</t>
  </si>
  <si>
    <t>마진율순위</t>
  </si>
  <si>
    <t>1Y-021</t>
  </si>
  <si>
    <t>1N-231</t>
  </si>
  <si>
    <t>2S-452</t>
  </si>
  <si>
    <t>3H-498</t>
  </si>
  <si>
    <t>1G-003</t>
  </si>
  <si>
    <t>2M-812</t>
  </si>
  <si>
    <t>1W-102</t>
  </si>
  <si>
    <t>3B-243</t>
  </si>
  <si>
    <t>유유통상</t>
  </si>
  <si>
    <t>유유통상</t>
  </si>
  <si>
    <t>낙원동산</t>
  </si>
  <si>
    <t>성보가전</t>
  </si>
  <si>
    <t>해미제과</t>
  </si>
  <si>
    <t>가원농산</t>
  </si>
  <si>
    <t>삼일전자</t>
  </si>
  <si>
    <t>이천농협</t>
  </si>
  <si>
    <t>사호식품</t>
  </si>
  <si>
    <t>전남</t>
  </si>
  <si>
    <t>충북</t>
  </si>
  <si>
    <t>경기</t>
  </si>
  <si>
    <t>강원</t>
  </si>
  <si>
    <t>김수정</t>
  </si>
  <si>
    <t>김성호</t>
  </si>
  <si>
    <t>박은희</t>
  </si>
  <si>
    <t>경기지역 판매금액 총합계</t>
  </si>
  <si>
    <t>계약 마진율이 가장 낮은 업체</t>
  </si>
  <si>
    <t>판매금액이 평균보다 이상인 업체 수</t>
  </si>
  <si>
    <t>2010년 1분기 판매금액(단위:백만원) 평균</t>
  </si>
  <si>
    <t>1Y-021</t>
  </si>
  <si>
    <t>전남</t>
  </si>
  <si>
    <t>김수정</t>
  </si>
  <si>
    <t>낙원동산</t>
  </si>
  <si>
    <t>충북</t>
  </si>
  <si>
    <t>성보가전</t>
  </si>
  <si>
    <t>경기</t>
  </si>
  <si>
    <t>김성호</t>
  </si>
  <si>
    <t>해미제과</t>
  </si>
  <si>
    <t>박은희</t>
  </si>
  <si>
    <t>가원농산</t>
  </si>
  <si>
    <t>삼일전자</t>
  </si>
  <si>
    <t>강원</t>
  </si>
  <si>
    <t>이천농협</t>
  </si>
  <si>
    <t>사호식품</t>
  </si>
  <si>
    <t>지역</t>
  </si>
  <si>
    <t>&lt;&gt;경기</t>
  </si>
  <si>
    <t>&gt;=10%</t>
  </si>
  <si>
    <t>전남 평균</t>
  </si>
  <si>
    <t>충북 평균</t>
  </si>
  <si>
    <t>경기 평균</t>
  </si>
  <si>
    <t>강원 평균</t>
  </si>
  <si>
    <t>전체 평균</t>
  </si>
  <si>
    <t>전남 최대값</t>
  </si>
  <si>
    <t>충북 최대값</t>
  </si>
  <si>
    <t>경기 최대값</t>
  </si>
  <si>
    <t>강원 최대값</t>
  </si>
  <si>
    <t>전체 최대값</t>
  </si>
  <si>
    <t>정렬안하고했넹 ^^;</t>
  </si>
</sst>
</file>

<file path=xl/styles.xml><?xml version="1.0" encoding="utf-8"?>
<styleSheet xmlns="http://schemas.openxmlformats.org/spreadsheetml/2006/main">
  <numFmts count="2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₩&quot;#,###,,"/>
    <numFmt numFmtId="177" formatCode="&quot;₩&quot;#,##0"/>
    <numFmt numFmtId="178" formatCode="[$-412]yyyy&quot;년&quot;\ m&quot;월&quot;\ d&quot;일&quot;\ dddd"/>
    <numFmt numFmtId="179" formatCode="yyyy/m/dd"/>
    <numFmt numFmtId="180" formatCode="&quot;₩&quot;###,,"/>
    <numFmt numFmtId="181" formatCode="&quot;₩&quot;\ #,,"/>
    <numFmt numFmtId="182" formatCode="&quot;₩&quot;\ ###,,"/>
    <numFmt numFmtId="183" formatCode="&quot;₩&quot;#,##0,,"/>
    <numFmt numFmtId="184" formatCode="\₩#,##0,,"/>
    <numFmt numFmtId="185" formatCode="\₩\ ###,,"/>
  </numFmts>
  <fonts count="41">
    <font>
      <sz val="11"/>
      <name val="돋움"/>
      <family val="3"/>
    </font>
    <font>
      <sz val="8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8"/>
      <name val="맑은 고딕"/>
      <family val="3"/>
    </font>
    <font>
      <b/>
      <sz val="16"/>
      <color indexed="8"/>
      <name val="돋움"/>
      <family val="3"/>
    </font>
    <font>
      <sz val="11"/>
      <color indexed="8"/>
      <name val="돋움"/>
      <family val="3"/>
    </font>
    <font>
      <sz val="10.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 diagonalUp="1" diagonalDown="1">
      <left style="thin"/>
      <right style="thin"/>
      <top style="medium"/>
      <bottom style="thin"/>
      <diagonal style="thin"/>
    </border>
    <border diagonalUp="1" diagonalDown="1">
      <left style="thin"/>
      <right style="thin"/>
      <top style="thin"/>
      <bottom style="medium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9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9" fontId="2" fillId="0" borderId="20" xfId="0" applyNumberFormat="1" applyFont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7" fontId="2" fillId="0" borderId="24" xfId="0" applyNumberFormat="1" applyFont="1" applyBorder="1" applyAlignment="1">
      <alignment horizontal="center" vertical="center"/>
    </xf>
    <xf numFmtId="9" fontId="2" fillId="0" borderId="18" xfId="0" applyNumberFormat="1" applyFont="1" applyBorder="1" applyAlignment="1">
      <alignment horizontal="center" vertical="center"/>
    </xf>
    <xf numFmtId="9" fontId="2" fillId="0" borderId="25" xfId="0" applyNumberFormat="1" applyFont="1" applyBorder="1" applyAlignment="1">
      <alignment horizontal="center" vertical="center"/>
    </xf>
    <xf numFmtId="9" fontId="2" fillId="0" borderId="26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79" fontId="2" fillId="0" borderId="17" xfId="0" applyNumberFormat="1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9" fontId="2" fillId="0" borderId="14" xfId="0" applyNumberFormat="1" applyFont="1" applyBorder="1" applyAlignment="1">
      <alignment horizontal="center" vertical="center"/>
    </xf>
    <xf numFmtId="176" fontId="0" fillId="0" borderId="14" xfId="0" applyNumberFormat="1" applyBorder="1" applyAlignment="1">
      <alignment horizontal="center" vertical="center"/>
    </xf>
    <xf numFmtId="9" fontId="2" fillId="0" borderId="15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dxfs count="7"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indexed="12"/>
      </font>
    </dxf>
    <dxf>
      <font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rPr>
              <a:t>전남 및 충북 협력업체 영업 현황</a:t>
            </a:r>
          </a:p>
        </c:rich>
      </c:tx>
      <c:layout>
        <c:manualLayout>
          <c:xMode val="factor"/>
          <c:yMode val="factor"/>
          <c:x val="-0.011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525"/>
          <c:y val="0.167"/>
          <c:w val="0.95475"/>
          <c:h val="0.8165"/>
        </c:manualLayout>
      </c:layout>
      <c:barChart>
        <c:barDir val="col"/>
        <c:grouping val="clustered"/>
        <c:varyColors val="0"/>
        <c:ser>
          <c:idx val="1"/>
          <c:order val="0"/>
          <c:tx>
            <c:v>판매금액(단위:백만원)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wdUpDiag">
                <a:fgClr>
                  <a:srgbClr val="993366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돋움"/>
                      <a:ea typeface="돋움"/>
                      <a:cs typeface="돋움"/>
                    </a:defRPr>
                  </a:pPr>
                </a:p>
              </c:txPr>
              <c:numFmt formatCode="\₩\ ###,,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\₩\ ###,,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('제1작업'!$C$5:$D$6,'제1작업'!$C$9:$D$9,'제1작업'!$C$12:$D$12)</c:f>
              <c:multiLvlStrCache>
                <c:ptCount val="4"/>
                <c:lvl>
                  <c:pt idx="0">
                    <c:v>전남</c:v>
                  </c:pt>
                  <c:pt idx="1">
                    <c:v>충북</c:v>
                  </c:pt>
                  <c:pt idx="2">
                    <c:v>충북</c:v>
                  </c:pt>
                  <c:pt idx="3">
                    <c:v>전남</c:v>
                  </c:pt>
                </c:lvl>
                <c:lvl>
                  <c:pt idx="0">
                    <c:v>유유통상</c:v>
                  </c:pt>
                  <c:pt idx="1">
                    <c:v>낙원동산</c:v>
                  </c:pt>
                  <c:pt idx="2">
                    <c:v>가원농산</c:v>
                  </c:pt>
                  <c:pt idx="3">
                    <c:v>사호식품</c:v>
                  </c:pt>
                </c:lvl>
              </c:multiLvlStrCache>
            </c:multiLvlStrRef>
          </c:cat>
          <c:val>
            <c:numRef>
              <c:f>('제1작업'!$G$5:$G$6,'제1작업'!$G$9,'제1작업'!$G$12)</c:f>
              <c:numCache>
                <c:ptCount val="4"/>
                <c:pt idx="0">
                  <c:v>237800000</c:v>
                </c:pt>
                <c:pt idx="1">
                  <c:v>80000000</c:v>
                </c:pt>
                <c:pt idx="2">
                  <c:v>986200000</c:v>
                </c:pt>
                <c:pt idx="3">
                  <c:v>118150000</c:v>
                </c:pt>
              </c:numCache>
            </c:numRef>
          </c:val>
        </c:ser>
        <c:axId val="51685031"/>
        <c:axId val="62512096"/>
      </c:barChart>
      <c:lineChart>
        <c:grouping val="standard"/>
        <c:varyColors val="0"/>
        <c:ser>
          <c:idx val="0"/>
          <c:order val="1"/>
          <c:tx>
            <c:strRef>
              <c:f>'제1작업'!$H$4</c:f>
              <c:strCache>
                <c:ptCount val="1"/>
                <c:pt idx="0">
                  <c:v>마진율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('제1작업'!$C$5:$D$6,'제1작업'!$C$9:$D$9,'제1작업'!$C$12:$D$12)</c:f>
              <c:multiLvlStrCache>
                <c:ptCount val="4"/>
                <c:lvl>
                  <c:pt idx="0">
                    <c:v>전남</c:v>
                  </c:pt>
                  <c:pt idx="1">
                    <c:v>충북</c:v>
                  </c:pt>
                  <c:pt idx="2">
                    <c:v>충북</c:v>
                  </c:pt>
                  <c:pt idx="3">
                    <c:v>전남</c:v>
                  </c:pt>
                </c:lvl>
                <c:lvl>
                  <c:pt idx="0">
                    <c:v>유유통상</c:v>
                  </c:pt>
                  <c:pt idx="1">
                    <c:v>낙원동산</c:v>
                  </c:pt>
                  <c:pt idx="2">
                    <c:v>가원농산</c:v>
                  </c:pt>
                  <c:pt idx="3">
                    <c:v>사호식품</c:v>
                  </c:pt>
                </c:lvl>
              </c:multiLvlStrCache>
            </c:multiLvlStrRef>
          </c:cat>
          <c:val>
            <c:numRef>
              <c:f>('제1작업'!$H$5:$H$6,'제1작업'!$H$9,'제1작업'!$H$12)</c:f>
              <c:numCache>
                <c:ptCount val="4"/>
                <c:pt idx="0">
                  <c:v>0.19</c:v>
                </c:pt>
                <c:pt idx="1">
                  <c:v>0.08</c:v>
                </c:pt>
                <c:pt idx="2">
                  <c:v>0.23</c:v>
                </c:pt>
                <c:pt idx="3">
                  <c:v>0.09</c:v>
                </c:pt>
              </c:numCache>
            </c:numRef>
          </c:val>
          <c:smooth val="0"/>
        </c:ser>
        <c:axId val="25737953"/>
        <c:axId val="30314986"/>
      </c:lineChart>
      <c:catAx>
        <c:axId val="516850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12096"/>
        <c:crosses val="autoZero"/>
        <c:auto val="0"/>
        <c:lblOffset val="100"/>
        <c:tickLblSkip val="1"/>
        <c:noMultiLvlLbl val="0"/>
      </c:catAx>
      <c:valAx>
        <c:axId val="62512096"/>
        <c:scaling>
          <c:orientation val="minMax"/>
          <c:max val="12000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단위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: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백만원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1875"/>
              <c:y val="0.14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\₩#,##0,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685031"/>
        <c:crossesAt val="1"/>
        <c:crossBetween val="between"/>
        <c:dispUnits/>
        <c:majorUnit val="200000000"/>
      </c:valAx>
      <c:catAx>
        <c:axId val="25737953"/>
        <c:scaling>
          <c:orientation val="minMax"/>
        </c:scaling>
        <c:axPos val="b"/>
        <c:delete val="1"/>
        <c:majorTickMark val="out"/>
        <c:minorTickMark val="none"/>
        <c:tickLblPos val="none"/>
        <c:crossAx val="30314986"/>
        <c:crosses val="autoZero"/>
        <c:auto val="0"/>
        <c:lblOffset val="100"/>
        <c:tickLblSkip val="1"/>
        <c:noMultiLvlLbl val="0"/>
      </c:catAx>
      <c:valAx>
        <c:axId val="30314986"/>
        <c:scaling>
          <c:orientation val="minMax"/>
          <c:max val="0.25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737953"/>
        <c:crosses val="max"/>
        <c:crossBetween val="between"/>
        <c:dispUnits/>
        <c:majorUnit val="0.0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75"/>
          <c:y val="0.186"/>
          <c:w val="0.28925"/>
          <c:h val="0.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3"/>
  </sheetViews>
  <pageMargins left="0.75" right="0.75" top="1" bottom="1" header="0.5" footer="0.5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152400</xdr:rowOff>
    </xdr:from>
    <xdr:to>
      <xdr:col>6</xdr:col>
      <xdr:colOff>352425</xdr:colOff>
      <xdr:row>2</xdr:row>
      <xdr:rowOff>180975</xdr:rowOff>
    </xdr:to>
    <xdr:sp>
      <xdr:nvSpPr>
        <xdr:cNvPr id="1" name="AutoShape 2"/>
        <xdr:cNvSpPr>
          <a:spLocks/>
        </xdr:cNvSpPr>
      </xdr:nvSpPr>
      <xdr:spPr>
        <a:xfrm>
          <a:off x="457200" y="152400"/>
          <a:ext cx="4010025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♣ </a:t>
          </a:r>
          <a:r>
            <a:rPr lang="en-US" cap="none" sz="16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2010</a:t>
          </a:r>
          <a:r>
            <a:rPr lang="en-US" cap="none" sz="16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년 </a:t>
          </a:r>
          <a:r>
            <a:rPr lang="en-US" cap="none" sz="16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1</a:t>
          </a:r>
          <a:r>
            <a:rPr lang="en-US" cap="none" sz="16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분기 영업 현황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0.25875</cdr:x>
      <cdr:y>0.23275</cdr:y>
    </cdr:from>
    <cdr:to>
      <cdr:x>0.38675</cdr:x>
      <cdr:y>0.319</cdr:y>
    </cdr:to>
    <cdr:sp>
      <cdr:nvSpPr>
        <cdr:cNvPr id="1" name="AutoShape 1"/>
        <cdr:cNvSpPr>
          <a:spLocks/>
        </cdr:cNvSpPr>
      </cdr:nvSpPr>
      <cdr:spPr>
        <a:xfrm>
          <a:off x="2400300" y="1323975"/>
          <a:ext cx="1190625" cy="495300"/>
        </a:xfrm>
        <a:prstGeom prst="wedgeRoundRectCallout">
          <a:avLst>
            <a:gd name="adj1" fmla="val -80509"/>
            <a:gd name="adj2" fmla="val 6066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마진율
</a:t>
          </a:r>
          <a:r>
            <a:rPr lang="en-US" cap="none" sz="1100" b="0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재조정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3"/>
  <sheetViews>
    <sheetView tabSelected="1" zoomScalePageLayoutView="0" workbookViewId="0" topLeftCell="A1">
      <selection activeCell="E18" sqref="E18"/>
    </sheetView>
  </sheetViews>
  <sheetFormatPr defaultColWidth="8.88671875" defaultRowHeight="13.5"/>
  <cols>
    <col min="1" max="1" width="2.99609375" style="0" customWidth="1"/>
    <col min="5" max="5" width="9.4453125" style="0" bestFit="1" customWidth="1"/>
    <col min="7" max="7" width="11.6640625" style="0" customWidth="1"/>
    <col min="12" max="12" width="7.21484375" style="0" customWidth="1"/>
  </cols>
  <sheetData>
    <row r="1" spans="2:19" ht="21.7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21.7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2:19" ht="21.7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2:19" ht="24.75" thickBot="1">
      <c r="B4" s="17" t="s">
        <v>0</v>
      </c>
      <c r="C4" s="18" t="s">
        <v>3</v>
      </c>
      <c r="D4" s="18" t="s">
        <v>4</v>
      </c>
      <c r="E4" s="18" t="s">
        <v>5</v>
      </c>
      <c r="F4" s="18" t="s">
        <v>6</v>
      </c>
      <c r="G4" s="19" t="s">
        <v>7</v>
      </c>
      <c r="H4" s="18" t="s">
        <v>8</v>
      </c>
      <c r="I4" s="18" t="s">
        <v>9</v>
      </c>
      <c r="J4" s="20" t="s">
        <v>10</v>
      </c>
      <c r="K4" s="2"/>
      <c r="L4" s="2"/>
      <c r="M4" s="2"/>
      <c r="N4" s="2"/>
      <c r="O4" s="2"/>
      <c r="P4" s="2"/>
      <c r="Q4" s="2"/>
      <c r="R4" s="2"/>
      <c r="S4" s="2"/>
    </row>
    <row r="5" spans="2:19" ht="13.5">
      <c r="B5" s="10" t="s">
        <v>11</v>
      </c>
      <c r="C5" s="11" t="s">
        <v>20</v>
      </c>
      <c r="D5" s="11" t="s">
        <v>28</v>
      </c>
      <c r="E5" s="11" t="s">
        <v>32</v>
      </c>
      <c r="F5" s="34">
        <v>38260</v>
      </c>
      <c r="G5" s="22">
        <v>237800000</v>
      </c>
      <c r="H5" s="12">
        <v>0.19</v>
      </c>
      <c r="I5" s="11" t="str">
        <f>IF(LEFT(B5,1)="1","농산물",IF(LEFT(B5,1)="2","전자","제과"))</f>
        <v>농산물</v>
      </c>
      <c r="J5" s="13">
        <f>RANK(H5,$H$5:$H$12)</f>
        <v>3</v>
      </c>
      <c r="K5" s="2"/>
      <c r="L5" s="2"/>
      <c r="M5" s="2"/>
      <c r="N5" s="2"/>
      <c r="O5" s="2"/>
      <c r="P5" s="2"/>
      <c r="Q5" s="2"/>
      <c r="R5" s="2"/>
      <c r="S5" s="2"/>
    </row>
    <row r="6" spans="2:19" ht="13.5">
      <c r="B6" s="6" t="s">
        <v>12</v>
      </c>
      <c r="C6" s="3" t="s">
        <v>21</v>
      </c>
      <c r="D6" s="3" t="s">
        <v>29</v>
      </c>
      <c r="E6" s="3" t="s">
        <v>32</v>
      </c>
      <c r="F6" s="35">
        <v>38596</v>
      </c>
      <c r="G6" s="23">
        <v>80000000</v>
      </c>
      <c r="H6" s="4">
        <v>0.08</v>
      </c>
      <c r="I6" s="11" t="str">
        <f aca="true" t="shared" si="0" ref="I6:I12">IF(LEFT(B6,1)="1","농산물",IF(LEFT(B6,1)="2","전자","제과"))</f>
        <v>농산물</v>
      </c>
      <c r="J6" s="13">
        <f aca="true" t="shared" si="1" ref="J6:J12">RANK(H6,$H$5:$H$12)</f>
        <v>8</v>
      </c>
      <c r="K6" s="2"/>
      <c r="L6" s="2"/>
      <c r="M6" s="2"/>
      <c r="N6" s="2"/>
      <c r="O6" s="2"/>
      <c r="P6" s="2"/>
      <c r="Q6" s="2"/>
      <c r="R6" s="2"/>
      <c r="S6" s="2"/>
    </row>
    <row r="7" spans="2:19" ht="13.5">
      <c r="B7" s="6" t="s">
        <v>13</v>
      </c>
      <c r="C7" s="3" t="s">
        <v>22</v>
      </c>
      <c r="D7" s="3" t="s">
        <v>30</v>
      </c>
      <c r="E7" s="3" t="s">
        <v>33</v>
      </c>
      <c r="F7" s="35">
        <v>39954</v>
      </c>
      <c r="G7" s="23">
        <v>126800000</v>
      </c>
      <c r="H7" s="4">
        <v>0.18</v>
      </c>
      <c r="I7" s="11" t="str">
        <f t="shared" si="0"/>
        <v>전자</v>
      </c>
      <c r="J7" s="13">
        <f t="shared" si="1"/>
        <v>4</v>
      </c>
      <c r="K7" s="2"/>
      <c r="L7" s="2"/>
      <c r="M7" s="2"/>
      <c r="N7" s="2"/>
      <c r="O7" s="2"/>
      <c r="P7" s="2"/>
      <c r="Q7" s="2"/>
      <c r="R7" s="2"/>
      <c r="S7" s="2"/>
    </row>
    <row r="8" spans="2:19" ht="13.5">
      <c r="B8" s="6" t="s">
        <v>14</v>
      </c>
      <c r="C8" s="3" t="s">
        <v>23</v>
      </c>
      <c r="D8" s="3" t="s">
        <v>30</v>
      </c>
      <c r="E8" s="3" t="s">
        <v>34</v>
      </c>
      <c r="F8" s="35">
        <v>39519</v>
      </c>
      <c r="G8" s="23">
        <v>68500000</v>
      </c>
      <c r="H8" s="4">
        <v>0.09</v>
      </c>
      <c r="I8" s="11" t="str">
        <f t="shared" si="0"/>
        <v>제과</v>
      </c>
      <c r="J8" s="13">
        <f t="shared" si="1"/>
        <v>5</v>
      </c>
      <c r="K8" s="2"/>
      <c r="L8" s="2"/>
      <c r="M8" s="2"/>
      <c r="N8" s="2"/>
      <c r="O8" s="2"/>
      <c r="P8" s="2"/>
      <c r="Q8" s="2"/>
      <c r="R8" s="2"/>
      <c r="S8" s="2"/>
    </row>
    <row r="9" spans="2:19" ht="13.5">
      <c r="B9" s="6" t="s">
        <v>15</v>
      </c>
      <c r="C9" s="3" t="s">
        <v>24</v>
      </c>
      <c r="D9" s="3" t="s">
        <v>29</v>
      </c>
      <c r="E9" s="3" t="s">
        <v>33</v>
      </c>
      <c r="F9" s="35">
        <v>37838</v>
      </c>
      <c r="G9" s="23">
        <v>986200000</v>
      </c>
      <c r="H9" s="4">
        <v>0.23</v>
      </c>
      <c r="I9" s="11" t="str">
        <f t="shared" si="0"/>
        <v>농산물</v>
      </c>
      <c r="J9" s="13">
        <f t="shared" si="1"/>
        <v>1</v>
      </c>
      <c r="K9" s="2"/>
      <c r="L9" s="2"/>
      <c r="M9" s="2"/>
      <c r="N9" s="2"/>
      <c r="O9" s="2"/>
      <c r="P9" s="2"/>
      <c r="Q9" s="2"/>
      <c r="R9" s="2"/>
      <c r="S9" s="2"/>
    </row>
    <row r="10" spans="2:19" ht="13.5">
      <c r="B10" s="6" t="s">
        <v>16</v>
      </c>
      <c r="C10" s="3" t="s">
        <v>25</v>
      </c>
      <c r="D10" s="3" t="s">
        <v>31</v>
      </c>
      <c r="E10" s="3" t="s">
        <v>33</v>
      </c>
      <c r="F10" s="35">
        <v>38453</v>
      </c>
      <c r="G10" s="23">
        <v>387630000</v>
      </c>
      <c r="H10" s="4">
        <v>0.2</v>
      </c>
      <c r="I10" s="11" t="str">
        <f t="shared" si="0"/>
        <v>전자</v>
      </c>
      <c r="J10" s="13">
        <f t="shared" si="1"/>
        <v>2</v>
      </c>
      <c r="K10" s="2"/>
      <c r="L10" s="2"/>
      <c r="M10" s="2"/>
      <c r="N10" s="2"/>
      <c r="O10" s="2"/>
      <c r="P10" s="2"/>
      <c r="Q10" s="2"/>
      <c r="R10" s="2"/>
      <c r="S10" s="2"/>
    </row>
    <row r="11" spans="2:19" ht="13.5">
      <c r="B11" s="6" t="s">
        <v>17</v>
      </c>
      <c r="C11" s="3" t="s">
        <v>26</v>
      </c>
      <c r="D11" s="3" t="s">
        <v>30</v>
      </c>
      <c r="E11" s="3" t="s">
        <v>32</v>
      </c>
      <c r="F11" s="35">
        <v>39937</v>
      </c>
      <c r="G11" s="23">
        <v>117500000</v>
      </c>
      <c r="H11" s="4">
        <v>0.09</v>
      </c>
      <c r="I11" s="11" t="str">
        <f t="shared" si="0"/>
        <v>농산물</v>
      </c>
      <c r="J11" s="13">
        <f t="shared" si="1"/>
        <v>5</v>
      </c>
      <c r="K11" s="2"/>
      <c r="L11" s="2"/>
      <c r="M11" s="2"/>
      <c r="N11" s="2"/>
      <c r="O11" s="2"/>
      <c r="P11" s="2"/>
      <c r="Q11" s="2"/>
      <c r="R11" s="2"/>
      <c r="S11" s="2"/>
    </row>
    <row r="12" spans="2:19" ht="14.25" thickBot="1">
      <c r="B12" s="14" t="s">
        <v>18</v>
      </c>
      <c r="C12" s="15" t="s">
        <v>27</v>
      </c>
      <c r="D12" s="15" t="s">
        <v>28</v>
      </c>
      <c r="E12" s="15" t="s">
        <v>34</v>
      </c>
      <c r="F12" s="36">
        <v>39865</v>
      </c>
      <c r="G12" s="24">
        <v>118150000</v>
      </c>
      <c r="H12" s="16">
        <v>0.09</v>
      </c>
      <c r="I12" s="11" t="str">
        <f t="shared" si="0"/>
        <v>제과</v>
      </c>
      <c r="J12" s="13">
        <f t="shared" si="1"/>
        <v>5</v>
      </c>
      <c r="K12" s="2"/>
      <c r="L12" s="2"/>
      <c r="M12" s="2"/>
      <c r="N12" s="2"/>
      <c r="O12" s="2"/>
      <c r="P12" s="2"/>
      <c r="Q12" s="2"/>
      <c r="R12" s="2"/>
      <c r="S12" s="2"/>
    </row>
    <row r="13" spans="2:19" ht="13.5">
      <c r="B13" s="48" t="s">
        <v>35</v>
      </c>
      <c r="C13" s="49"/>
      <c r="D13" s="49"/>
      <c r="E13" s="25">
        <f>SUMIF(D5:D12,"경기",G5:G12)</f>
        <v>312800000</v>
      </c>
      <c r="F13" s="52"/>
      <c r="G13" s="49" t="s">
        <v>37</v>
      </c>
      <c r="H13" s="49"/>
      <c r="I13" s="49"/>
      <c r="J13" s="5">
        <f>COUNTIF(G5:G12,"AVERAGE(G5:G12)")</f>
        <v>0</v>
      </c>
      <c r="K13" s="2"/>
      <c r="L13" s="2"/>
      <c r="M13" s="2"/>
      <c r="N13" s="2"/>
      <c r="O13" s="2"/>
      <c r="P13" s="2"/>
      <c r="Q13" s="2"/>
      <c r="R13" s="2"/>
      <c r="S13" s="2"/>
    </row>
    <row r="14" spans="2:19" ht="14.25" thickBot="1">
      <c r="B14" s="50" t="s">
        <v>36</v>
      </c>
      <c r="C14" s="51"/>
      <c r="D14" s="51"/>
      <c r="E14" s="8" t="str">
        <f>INDEX(B4:H12,MATCH(MIN(H5:H12),H5:H12,0),2)</f>
        <v>유유통상</v>
      </c>
      <c r="F14" s="53"/>
      <c r="G14" s="21" t="s">
        <v>1</v>
      </c>
      <c r="H14" s="8" t="s">
        <v>19</v>
      </c>
      <c r="I14" s="21" t="s">
        <v>2</v>
      </c>
      <c r="J14" s="9" t="str">
        <f>VLOOKUP(I14,B4:H12,4)</f>
        <v>박은희</v>
      </c>
      <c r="K14" s="2"/>
      <c r="L14" s="2"/>
      <c r="M14" s="2"/>
      <c r="N14" s="2"/>
      <c r="O14" s="2"/>
      <c r="P14" s="2"/>
      <c r="Q14" s="2"/>
      <c r="R14" s="2"/>
      <c r="S14" s="2"/>
    </row>
    <row r="15" spans="2:19" ht="13.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2:15" ht="13.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ht="13.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9" ht="13.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2:19" ht="13.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</row>
    <row r="20" spans="2:19" ht="13.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</row>
    <row r="21" spans="2:19" ht="13.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</row>
    <row r="22" spans="2:19" ht="13.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2:19" ht="13.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2:19" ht="13.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</row>
    <row r="25" spans="2:19" ht="13.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</row>
    <row r="26" spans="2:19" ht="13.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</row>
    <row r="27" spans="2:19" ht="13.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2:19" ht="13.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</row>
    <row r="29" spans="2:19" ht="13.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2:19" ht="13.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2:19" ht="13.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</row>
    <row r="32" spans="2:19" ht="13.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2:19" ht="13.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</row>
  </sheetData>
  <sheetProtection/>
  <mergeCells count="4">
    <mergeCell ref="B13:D13"/>
    <mergeCell ref="B14:D14"/>
    <mergeCell ref="F13:F14"/>
    <mergeCell ref="G13:I13"/>
  </mergeCells>
  <conditionalFormatting sqref="B4:J4">
    <cfRule type="expression" priority="1" dxfId="6" stopIfTrue="1">
      <formula>$H5&gt;=10</formula>
    </cfRule>
  </conditionalFormatting>
  <conditionalFormatting sqref="B5:J12">
    <cfRule type="expression" priority="2" dxfId="6" stopIfTrue="1">
      <formula>$H5&gt;=10%</formula>
    </cfRule>
  </conditionalFormatting>
  <dataValidations count="1">
    <dataValidation type="list" allowBlank="1" showInputMessage="1" showErrorMessage="1" sqref="H14">
      <formula1>$C$5:$C$12</formula1>
    </dataValidation>
  </dataValidations>
  <printOptions/>
  <pageMargins left="0.75" right="0.75" top="1" bottom="1" header="0.5" footer="0.5"/>
  <pageSetup horizontalDpi="300" verticalDpi="3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43"/>
  <sheetViews>
    <sheetView zoomScalePageLayoutView="0" workbookViewId="0" topLeftCell="A1">
      <selection activeCell="F19" sqref="F19:F21"/>
    </sheetView>
  </sheetViews>
  <sheetFormatPr defaultColWidth="8.88671875" defaultRowHeight="13.5"/>
  <cols>
    <col min="1" max="1" width="2.5546875" style="0" customWidth="1"/>
    <col min="7" max="7" width="10.6640625" style="0" customWidth="1"/>
  </cols>
  <sheetData>
    <row r="1" ht="14.25" thickBot="1"/>
    <row r="2" spans="2:13" ht="24.75" thickBot="1">
      <c r="B2" s="17" t="s">
        <v>0</v>
      </c>
      <c r="C2" s="18" t="s">
        <v>3</v>
      </c>
      <c r="D2" s="18" t="s">
        <v>4</v>
      </c>
      <c r="E2" s="18" t="s">
        <v>5</v>
      </c>
      <c r="F2" s="18" t="s">
        <v>6</v>
      </c>
      <c r="G2" s="19" t="s">
        <v>7</v>
      </c>
      <c r="H2" s="20" t="s">
        <v>8</v>
      </c>
      <c r="I2" s="1"/>
      <c r="J2" s="1"/>
      <c r="K2" s="1"/>
      <c r="L2" s="1"/>
      <c r="M2" s="1"/>
    </row>
    <row r="3" spans="2:13" ht="13.5">
      <c r="B3" s="10" t="s">
        <v>39</v>
      </c>
      <c r="C3" s="11" t="s">
        <v>20</v>
      </c>
      <c r="D3" s="11" t="s">
        <v>40</v>
      </c>
      <c r="E3" s="11" t="s">
        <v>41</v>
      </c>
      <c r="F3" s="34">
        <v>38260</v>
      </c>
      <c r="G3" s="29">
        <v>237800000</v>
      </c>
      <c r="H3" s="26">
        <v>0.19</v>
      </c>
      <c r="I3" s="1"/>
      <c r="J3" s="1"/>
      <c r="K3" s="1"/>
      <c r="L3" s="1"/>
      <c r="M3" s="1"/>
    </row>
    <row r="4" spans="2:13" ht="13.5">
      <c r="B4" s="6" t="s">
        <v>12</v>
      </c>
      <c r="C4" s="3" t="s">
        <v>42</v>
      </c>
      <c r="D4" s="3" t="s">
        <v>43</v>
      </c>
      <c r="E4" s="3" t="s">
        <v>41</v>
      </c>
      <c r="F4" s="35">
        <v>38596</v>
      </c>
      <c r="G4" s="30">
        <v>80000000</v>
      </c>
      <c r="H4" s="27">
        <v>0.08</v>
      </c>
      <c r="I4" s="1"/>
      <c r="J4" s="1"/>
      <c r="K4" s="1"/>
      <c r="L4" s="1"/>
      <c r="M4" s="1"/>
    </row>
    <row r="5" spans="2:13" ht="13.5">
      <c r="B5" s="6" t="s">
        <v>13</v>
      </c>
      <c r="C5" s="3" t="s">
        <v>44</v>
      </c>
      <c r="D5" s="3" t="s">
        <v>45</v>
      </c>
      <c r="E5" s="3" t="s">
        <v>46</v>
      </c>
      <c r="F5" s="35">
        <v>39954</v>
      </c>
      <c r="G5" s="30">
        <v>126800000</v>
      </c>
      <c r="H5" s="27">
        <v>0.18</v>
      </c>
      <c r="I5" s="1"/>
      <c r="J5" s="1"/>
      <c r="K5" s="1"/>
      <c r="L5" s="1"/>
      <c r="M5" s="1"/>
    </row>
    <row r="6" spans="2:13" ht="13.5">
      <c r="B6" s="6" t="s">
        <v>14</v>
      </c>
      <c r="C6" s="3" t="s">
        <v>47</v>
      </c>
      <c r="D6" s="3" t="s">
        <v>45</v>
      </c>
      <c r="E6" s="3" t="s">
        <v>48</v>
      </c>
      <c r="F6" s="35">
        <v>39519</v>
      </c>
      <c r="G6" s="30">
        <v>105920000</v>
      </c>
      <c r="H6" s="27">
        <v>0.09</v>
      </c>
      <c r="I6" s="1"/>
      <c r="J6" s="1"/>
      <c r="K6" s="1"/>
      <c r="L6" s="1"/>
      <c r="M6" s="1"/>
    </row>
    <row r="7" spans="2:13" ht="13.5">
      <c r="B7" s="6" t="s">
        <v>15</v>
      </c>
      <c r="C7" s="3" t="s">
        <v>49</v>
      </c>
      <c r="D7" s="3" t="s">
        <v>43</v>
      </c>
      <c r="E7" s="3" t="s">
        <v>46</v>
      </c>
      <c r="F7" s="35">
        <v>37838</v>
      </c>
      <c r="G7" s="30">
        <v>986200000</v>
      </c>
      <c r="H7" s="27">
        <v>0.23</v>
      </c>
      <c r="I7" s="1"/>
      <c r="J7" s="1"/>
      <c r="K7" s="1"/>
      <c r="L7" s="1"/>
      <c r="M7" s="1"/>
    </row>
    <row r="8" spans="2:13" ht="13.5">
      <c r="B8" s="6" t="s">
        <v>16</v>
      </c>
      <c r="C8" s="3" t="s">
        <v>50</v>
      </c>
      <c r="D8" s="3" t="s">
        <v>51</v>
      </c>
      <c r="E8" s="3" t="s">
        <v>46</v>
      </c>
      <c r="F8" s="35">
        <v>38453</v>
      </c>
      <c r="G8" s="30">
        <v>387630000</v>
      </c>
      <c r="H8" s="27">
        <v>0.2</v>
      </c>
      <c r="I8" s="1"/>
      <c r="J8" s="1"/>
      <c r="K8" s="1"/>
      <c r="L8" s="1"/>
      <c r="M8" s="1"/>
    </row>
    <row r="9" spans="2:13" ht="13.5">
      <c r="B9" s="6" t="s">
        <v>17</v>
      </c>
      <c r="C9" s="3" t="s">
        <v>52</v>
      </c>
      <c r="D9" s="3" t="s">
        <v>45</v>
      </c>
      <c r="E9" s="3" t="s">
        <v>41</v>
      </c>
      <c r="F9" s="35">
        <v>39937</v>
      </c>
      <c r="G9" s="30">
        <v>117500000</v>
      </c>
      <c r="H9" s="27">
        <v>0.09</v>
      </c>
      <c r="I9" s="1"/>
      <c r="J9" s="1"/>
      <c r="K9" s="1"/>
      <c r="L9" s="1"/>
      <c r="M9" s="1"/>
    </row>
    <row r="10" spans="2:13" ht="13.5">
      <c r="B10" s="14" t="s">
        <v>18</v>
      </c>
      <c r="C10" s="15" t="s">
        <v>53</v>
      </c>
      <c r="D10" s="15" t="s">
        <v>40</v>
      </c>
      <c r="E10" s="15" t="s">
        <v>48</v>
      </c>
      <c r="F10" s="36">
        <v>39865</v>
      </c>
      <c r="G10" s="31">
        <v>118150000</v>
      </c>
      <c r="H10" s="28">
        <v>0.09</v>
      </c>
      <c r="I10" s="1"/>
      <c r="J10" s="1"/>
      <c r="K10" s="1"/>
      <c r="L10" s="1"/>
      <c r="M10" s="1"/>
    </row>
    <row r="11" spans="2:13" ht="14.25" thickBot="1">
      <c r="B11" s="50" t="s">
        <v>38</v>
      </c>
      <c r="C11" s="51"/>
      <c r="D11" s="51"/>
      <c r="E11" s="51"/>
      <c r="F11" s="51"/>
      <c r="G11" s="51"/>
      <c r="H11" s="32">
        <f>AVERAGE(G3:G10)</f>
        <v>270000000</v>
      </c>
      <c r="I11" s="1"/>
      <c r="J11" s="1"/>
      <c r="K11" s="1"/>
      <c r="L11" s="1"/>
      <c r="M11" s="1"/>
    </row>
    <row r="12" spans="2:13" ht="13.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2:13" ht="13.5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ht="13.5">
      <c r="B14" s="33" t="s">
        <v>54</v>
      </c>
      <c r="C14" s="33" t="s">
        <v>8</v>
      </c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2:13" ht="13.5">
      <c r="B15" s="3" t="s">
        <v>55</v>
      </c>
      <c r="C15" s="4" t="s">
        <v>56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2:13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2:13" ht="14.25" thickBot="1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13" ht="24.75" thickBot="1">
      <c r="B18" s="17" t="s">
        <v>0</v>
      </c>
      <c r="C18" s="18" t="s">
        <v>3</v>
      </c>
      <c r="D18" s="18" t="s">
        <v>4</v>
      </c>
      <c r="E18" s="18" t="s">
        <v>5</v>
      </c>
      <c r="F18" s="18" t="s">
        <v>6</v>
      </c>
      <c r="G18" s="19" t="s">
        <v>7</v>
      </c>
      <c r="H18" s="20" t="s">
        <v>8</v>
      </c>
      <c r="I18" s="1"/>
      <c r="J18" s="1"/>
      <c r="K18" s="1"/>
      <c r="L18" s="1"/>
      <c r="M18" s="1"/>
    </row>
    <row r="19" spans="2:13" ht="13.5">
      <c r="B19" s="10" t="s">
        <v>39</v>
      </c>
      <c r="C19" s="11" t="s">
        <v>20</v>
      </c>
      <c r="D19" s="11" t="s">
        <v>40</v>
      </c>
      <c r="E19" s="11" t="s">
        <v>41</v>
      </c>
      <c r="F19" s="34">
        <v>38260</v>
      </c>
      <c r="G19" s="29">
        <v>237800000</v>
      </c>
      <c r="H19" s="26">
        <v>0.19</v>
      </c>
      <c r="I19" s="1"/>
      <c r="J19" s="1"/>
      <c r="K19" s="1"/>
      <c r="L19" s="1"/>
      <c r="M19" s="1"/>
    </row>
    <row r="20" spans="2:13" ht="13.5">
      <c r="B20" s="6" t="s">
        <v>15</v>
      </c>
      <c r="C20" s="3" t="s">
        <v>49</v>
      </c>
      <c r="D20" s="3" t="s">
        <v>43</v>
      </c>
      <c r="E20" s="3" t="s">
        <v>46</v>
      </c>
      <c r="F20" s="35">
        <v>37838</v>
      </c>
      <c r="G20" s="30">
        <v>986200000</v>
      </c>
      <c r="H20" s="27">
        <v>0.23</v>
      </c>
      <c r="I20" s="1"/>
      <c r="J20" s="1"/>
      <c r="K20" s="1"/>
      <c r="L20" s="1"/>
      <c r="M20" s="1"/>
    </row>
    <row r="21" spans="2:13" ht="13.5">
      <c r="B21" s="6" t="s">
        <v>16</v>
      </c>
      <c r="C21" s="3" t="s">
        <v>50</v>
      </c>
      <c r="D21" s="3" t="s">
        <v>51</v>
      </c>
      <c r="E21" s="3" t="s">
        <v>46</v>
      </c>
      <c r="F21" s="35">
        <v>38453</v>
      </c>
      <c r="G21" s="30">
        <v>387630000</v>
      </c>
      <c r="H21" s="27">
        <v>0.2</v>
      </c>
      <c r="I21" s="1"/>
      <c r="J21" s="1"/>
      <c r="K21" s="1"/>
      <c r="L21" s="1"/>
      <c r="M21" s="1"/>
    </row>
    <row r="22" spans="2:13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2:13" ht="13.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2:13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2:13" ht="13.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2:13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3.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3.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3.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3.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2:13" ht="13.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3.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13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13.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13.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3.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3.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13.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13.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3.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9:13" ht="13.5">
      <c r="I43" s="1"/>
      <c r="J43" s="1"/>
      <c r="K43" s="1"/>
      <c r="L43" s="1"/>
      <c r="M43" s="1"/>
    </row>
  </sheetData>
  <sheetProtection/>
  <mergeCells count="1">
    <mergeCell ref="B11:G11"/>
  </mergeCells>
  <conditionalFormatting sqref="B2:H2 B18:H18">
    <cfRule type="expression" priority="1" dxfId="6" stopIfTrue="1">
      <formula>$H3&gt;=10</formula>
    </cfRule>
  </conditionalFormatting>
  <conditionalFormatting sqref="B3:H10">
    <cfRule type="expression" priority="2" dxfId="6" stopIfTrue="1">
      <formula>$H3&gt;=10%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C29" sqref="C29"/>
    </sheetView>
  </sheetViews>
  <sheetFormatPr defaultColWidth="8.88671875" defaultRowHeight="13.5" outlineLevelRow="2"/>
  <cols>
    <col min="1" max="1" width="3.21484375" style="0" customWidth="1"/>
    <col min="7" max="7" width="11.5546875" style="0" customWidth="1"/>
  </cols>
  <sheetData>
    <row r="1" ht="14.25" thickBot="1"/>
    <row r="2" spans="2:8" ht="24.75" thickBot="1">
      <c r="B2" s="17" t="s">
        <v>0</v>
      </c>
      <c r="C2" s="18" t="s">
        <v>3</v>
      </c>
      <c r="D2" s="18" t="s">
        <v>4</v>
      </c>
      <c r="E2" s="18" t="s">
        <v>5</v>
      </c>
      <c r="F2" s="18" t="s">
        <v>6</v>
      </c>
      <c r="G2" s="19" t="s">
        <v>7</v>
      </c>
      <c r="H2" s="20" t="s">
        <v>8</v>
      </c>
    </row>
    <row r="3" spans="2:8" ht="13.5" outlineLevel="2">
      <c r="B3" s="10" t="s">
        <v>11</v>
      </c>
      <c r="C3" s="11" t="s">
        <v>20</v>
      </c>
      <c r="D3" s="11" t="s">
        <v>28</v>
      </c>
      <c r="E3" s="11" t="s">
        <v>32</v>
      </c>
      <c r="F3" s="34">
        <v>38260</v>
      </c>
      <c r="G3" s="22">
        <v>237800000</v>
      </c>
      <c r="H3" s="26">
        <v>0.19</v>
      </c>
    </row>
    <row r="4" spans="2:8" ht="13.5" outlineLevel="1">
      <c r="B4" s="10"/>
      <c r="C4" s="11"/>
      <c r="D4" s="37" t="s">
        <v>62</v>
      </c>
      <c r="E4" s="11"/>
      <c r="F4" s="34"/>
      <c r="G4" s="22">
        <f>SUBTOTAL(4,G3:G3)</f>
        <v>237800000</v>
      </c>
      <c r="H4" s="26"/>
    </row>
    <row r="5" spans="2:8" ht="13.5" outlineLevel="1">
      <c r="B5" s="10"/>
      <c r="C5" s="11"/>
      <c r="D5" s="37" t="s">
        <v>57</v>
      </c>
      <c r="E5" s="11"/>
      <c r="F5" s="34"/>
      <c r="G5" s="22"/>
      <c r="H5" s="26">
        <f>SUBTOTAL(1,H3:H3)</f>
        <v>0.19</v>
      </c>
    </row>
    <row r="6" spans="2:8" ht="13.5" outlineLevel="2">
      <c r="B6" s="6" t="s">
        <v>12</v>
      </c>
      <c r="C6" s="3" t="s">
        <v>21</v>
      </c>
      <c r="D6" s="3" t="s">
        <v>29</v>
      </c>
      <c r="E6" s="3" t="s">
        <v>32</v>
      </c>
      <c r="F6" s="35">
        <v>38596</v>
      </c>
      <c r="G6" s="23">
        <v>80000000</v>
      </c>
      <c r="H6" s="27">
        <v>0.08</v>
      </c>
    </row>
    <row r="7" spans="2:8" ht="13.5" outlineLevel="1">
      <c r="B7" s="6"/>
      <c r="C7" s="3"/>
      <c r="D7" s="38" t="s">
        <v>63</v>
      </c>
      <c r="E7" s="3"/>
      <c r="F7" s="35"/>
      <c r="G7" s="23">
        <f>SUBTOTAL(4,G6:G6)</f>
        <v>80000000</v>
      </c>
      <c r="H7" s="27"/>
    </row>
    <row r="8" spans="2:8" ht="13.5" outlineLevel="1">
      <c r="B8" s="6"/>
      <c r="C8" s="3"/>
      <c r="D8" s="38" t="s">
        <v>58</v>
      </c>
      <c r="E8" s="3"/>
      <c r="F8" s="35"/>
      <c r="G8" s="23"/>
      <c r="H8" s="27">
        <f>SUBTOTAL(1,H6:H6)</f>
        <v>0.08</v>
      </c>
    </row>
    <row r="9" spans="2:8" ht="13.5" outlineLevel="2">
      <c r="B9" s="6" t="s">
        <v>13</v>
      </c>
      <c r="C9" s="3" t="s">
        <v>22</v>
      </c>
      <c r="D9" s="3" t="s">
        <v>30</v>
      </c>
      <c r="E9" s="3" t="s">
        <v>33</v>
      </c>
      <c r="F9" s="35">
        <v>39954</v>
      </c>
      <c r="G9" s="23">
        <v>126800000</v>
      </c>
      <c r="H9" s="27">
        <v>0.18</v>
      </c>
    </row>
    <row r="10" spans="2:8" ht="13.5" outlineLevel="2">
      <c r="B10" s="6" t="s">
        <v>14</v>
      </c>
      <c r="C10" s="3" t="s">
        <v>23</v>
      </c>
      <c r="D10" s="3" t="s">
        <v>30</v>
      </c>
      <c r="E10" s="3" t="s">
        <v>34</v>
      </c>
      <c r="F10" s="35">
        <v>39519</v>
      </c>
      <c r="G10" s="23">
        <v>68500000</v>
      </c>
      <c r="H10" s="27">
        <v>0.09</v>
      </c>
    </row>
    <row r="11" spans="2:8" ht="13.5" outlineLevel="1">
      <c r="B11" s="6"/>
      <c r="C11" s="3"/>
      <c r="D11" s="38" t="s">
        <v>64</v>
      </c>
      <c r="E11" s="3"/>
      <c r="F11" s="35"/>
      <c r="G11" s="23">
        <f>SUBTOTAL(4,G9:G10)</f>
        <v>126800000</v>
      </c>
      <c r="H11" s="27"/>
    </row>
    <row r="12" spans="2:8" ht="13.5" outlineLevel="1">
      <c r="B12" s="6"/>
      <c r="C12" s="3"/>
      <c r="D12" s="38" t="s">
        <v>59</v>
      </c>
      <c r="E12" s="3"/>
      <c r="F12" s="35"/>
      <c r="G12" s="23"/>
      <c r="H12" s="27">
        <f>SUBTOTAL(1,H9:H10)</f>
        <v>0.135</v>
      </c>
    </row>
    <row r="13" spans="2:8" ht="13.5" outlineLevel="2">
      <c r="B13" s="6" t="s">
        <v>15</v>
      </c>
      <c r="C13" s="3" t="s">
        <v>24</v>
      </c>
      <c r="D13" s="3" t="s">
        <v>29</v>
      </c>
      <c r="E13" s="3" t="s">
        <v>33</v>
      </c>
      <c r="F13" s="35">
        <v>37838</v>
      </c>
      <c r="G13" s="23">
        <v>986200000</v>
      </c>
      <c r="H13" s="27">
        <v>0.23</v>
      </c>
    </row>
    <row r="14" spans="2:8" ht="13.5" outlineLevel="1">
      <c r="B14" s="6"/>
      <c r="C14" s="3"/>
      <c r="D14" s="38" t="s">
        <v>63</v>
      </c>
      <c r="E14" s="3"/>
      <c r="F14" s="35"/>
      <c r="G14" s="23">
        <f>SUBTOTAL(4,G13:G13)</f>
        <v>986200000</v>
      </c>
      <c r="H14" s="27"/>
    </row>
    <row r="15" spans="2:8" ht="13.5" outlineLevel="1">
      <c r="B15" s="6"/>
      <c r="C15" s="3"/>
      <c r="D15" s="38" t="s">
        <v>58</v>
      </c>
      <c r="E15" s="3"/>
      <c r="F15" s="35"/>
      <c r="G15" s="23"/>
      <c r="H15" s="27">
        <f>SUBTOTAL(1,H13:H13)</f>
        <v>0.23</v>
      </c>
    </row>
    <row r="16" spans="2:8" ht="13.5" outlineLevel="2">
      <c r="B16" s="6" t="s">
        <v>16</v>
      </c>
      <c r="C16" s="3" t="s">
        <v>25</v>
      </c>
      <c r="D16" s="3" t="s">
        <v>31</v>
      </c>
      <c r="E16" s="3" t="s">
        <v>33</v>
      </c>
      <c r="F16" s="35">
        <v>38453</v>
      </c>
      <c r="G16" s="23">
        <v>387630000</v>
      </c>
      <c r="H16" s="27">
        <v>0.2</v>
      </c>
    </row>
    <row r="17" spans="2:8" ht="13.5" outlineLevel="1">
      <c r="B17" s="6"/>
      <c r="C17" s="3"/>
      <c r="D17" s="38" t="s">
        <v>65</v>
      </c>
      <c r="E17" s="3"/>
      <c r="F17" s="35"/>
      <c r="G17" s="23">
        <f>SUBTOTAL(4,G16:G16)</f>
        <v>387630000</v>
      </c>
      <c r="H17" s="27"/>
    </row>
    <row r="18" spans="2:8" ht="13.5" outlineLevel="1">
      <c r="B18" s="6"/>
      <c r="C18" s="3"/>
      <c r="D18" s="38" t="s">
        <v>60</v>
      </c>
      <c r="E18" s="3"/>
      <c r="F18" s="35"/>
      <c r="G18" s="23"/>
      <c r="H18" s="27">
        <f>SUBTOTAL(1,H16:H16)</f>
        <v>0.2</v>
      </c>
    </row>
    <row r="19" spans="2:8" ht="13.5" outlineLevel="2">
      <c r="B19" s="6" t="s">
        <v>17</v>
      </c>
      <c r="C19" s="3" t="s">
        <v>26</v>
      </c>
      <c r="D19" s="3" t="s">
        <v>30</v>
      </c>
      <c r="E19" s="3" t="s">
        <v>32</v>
      </c>
      <c r="F19" s="35">
        <v>39937</v>
      </c>
      <c r="G19" s="23">
        <v>117500000</v>
      </c>
      <c r="H19" s="27">
        <v>0.09</v>
      </c>
    </row>
    <row r="20" spans="2:8" ht="13.5" outlineLevel="1">
      <c r="B20" s="14"/>
      <c r="C20" s="15"/>
      <c r="D20" s="39" t="s">
        <v>64</v>
      </c>
      <c r="E20" s="15"/>
      <c r="F20" s="36"/>
      <c r="G20" s="24">
        <f>SUBTOTAL(4,G19:G19)</f>
        <v>117500000</v>
      </c>
      <c r="H20" s="28"/>
    </row>
    <row r="21" spans="2:8" ht="13.5" outlineLevel="1">
      <c r="B21" s="14"/>
      <c r="C21" s="15"/>
      <c r="D21" s="39" t="s">
        <v>59</v>
      </c>
      <c r="E21" s="15"/>
      <c r="F21" s="36"/>
      <c r="G21" s="24"/>
      <c r="H21" s="28">
        <f>SUBTOTAL(1,H19:H19)</f>
        <v>0.09</v>
      </c>
    </row>
    <row r="22" spans="2:8" ht="14.25" outlineLevel="2" thickBot="1">
      <c r="B22" s="7" t="s">
        <v>18</v>
      </c>
      <c r="C22" s="8" t="s">
        <v>27</v>
      </c>
      <c r="D22" s="8" t="s">
        <v>28</v>
      </c>
      <c r="E22" s="8" t="s">
        <v>34</v>
      </c>
      <c r="F22" s="45">
        <v>39865</v>
      </c>
      <c r="G22" s="46">
        <v>118150000</v>
      </c>
      <c r="H22" s="47">
        <v>0.09</v>
      </c>
    </row>
    <row r="23" spans="2:8" ht="13.5" outlineLevel="1">
      <c r="B23" s="40"/>
      <c r="C23" s="40"/>
      <c r="D23" s="44" t="s">
        <v>62</v>
      </c>
      <c r="E23" s="40"/>
      <c r="F23" s="41"/>
      <c r="G23" s="42">
        <f>SUBTOTAL(4,G22:G22)</f>
        <v>118150000</v>
      </c>
      <c r="H23" s="43"/>
    </row>
    <row r="24" spans="2:8" ht="13.5" outlineLevel="1">
      <c r="B24" s="40"/>
      <c r="C24" s="40"/>
      <c r="D24" s="44" t="s">
        <v>57</v>
      </c>
      <c r="E24" s="40"/>
      <c r="F24" s="41"/>
      <c r="G24" s="42"/>
      <c r="H24" s="43">
        <f>SUBTOTAL(1,H22:H22)</f>
        <v>0.09</v>
      </c>
    </row>
    <row r="25" spans="2:8" ht="13.5">
      <c r="B25" s="40"/>
      <c r="C25" s="40"/>
      <c r="D25" s="44" t="s">
        <v>66</v>
      </c>
      <c r="E25" s="40"/>
      <c r="F25" s="41"/>
      <c r="G25" s="42">
        <f>SUBTOTAL(4,G3:G22)</f>
        <v>986200000</v>
      </c>
      <c r="H25" s="43"/>
    </row>
    <row r="26" spans="2:8" ht="13.5">
      <c r="B26" s="40"/>
      <c r="C26" s="40"/>
      <c r="D26" s="44" t="s">
        <v>61</v>
      </c>
      <c r="E26" s="40"/>
      <c r="F26" s="41"/>
      <c r="G26" s="42"/>
      <c r="H26" s="43">
        <f>SUBTOTAL(1,H3:H22)</f>
        <v>0.14375000000000002</v>
      </c>
    </row>
    <row r="28" ht="13.5">
      <c r="C28" t="s">
        <v>67</v>
      </c>
    </row>
  </sheetData>
  <sheetProtection/>
  <conditionalFormatting sqref="B2:H2">
    <cfRule type="expression" priority="1" dxfId="6" stopIfTrue="1">
      <formula>$H3&gt;=10</formula>
    </cfRule>
  </conditionalFormatting>
  <conditionalFormatting sqref="B3:H26">
    <cfRule type="expression" priority="2" dxfId="6" stopIfTrue="1">
      <formula>$H3&gt;=10%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포터블 주식회사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야한늑딩</dc:creator>
  <cp:keywords/>
  <dc:description/>
  <cp:lastModifiedBy>NEO</cp:lastModifiedBy>
  <dcterms:created xsi:type="dcterms:W3CDTF">2010-11-26T13:42:16Z</dcterms:created>
  <dcterms:modified xsi:type="dcterms:W3CDTF">2010-11-30T14:26:45Z</dcterms:modified>
  <cp:category/>
  <cp:version/>
  <cp:contentType/>
  <cp:contentStatus/>
</cp:coreProperties>
</file>